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corrigé Ex1 et Ex2" sheetId="1" r:id="rId1"/>
    <sheet name="Ex3 et Ex4 Tangente T" sheetId="2" r:id="rId2"/>
    <sheet name="Feuil3" sheetId="3" r:id="rId3"/>
  </sheets>
  <definedNames>
    <definedName name="solver_adj" localSheetId="0" hidden="1">'corrigé Ex1 et Ex2'!$E$27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'corrigé Ex1 et Ex2'!$E$28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</definedName>
  </definedNames>
  <calcPr calcId="124519"/>
</workbook>
</file>

<file path=xl/calcChain.xml><?xml version="1.0" encoding="utf-8"?>
<calcChain xmlns="http://schemas.openxmlformats.org/spreadsheetml/2006/main">
  <c r="M17" i="2"/>
  <c r="D17"/>
  <c r="B6"/>
  <c r="B7" s="1"/>
  <c r="B8" s="1"/>
  <c r="B9" s="1"/>
  <c r="G5"/>
  <c r="D6" s="1"/>
  <c r="E5"/>
  <c r="E1"/>
  <c r="E11" s="1"/>
  <c r="G15" s="1"/>
  <c r="E17" s="1"/>
  <c r="C1"/>
  <c r="G11" s="1"/>
  <c r="C5"/>
  <c r="E39" i="1"/>
  <c r="K39" s="1"/>
  <c r="P39" s="1"/>
  <c r="C39"/>
  <c r="I39" s="1"/>
  <c r="N39" s="1"/>
  <c r="J26"/>
  <c r="J27" s="1"/>
  <c r="E28"/>
  <c r="D37"/>
  <c r="J37" s="1"/>
  <c r="O37" s="1"/>
  <c r="B37"/>
  <c r="H37" s="1"/>
  <c r="M37" s="1"/>
  <c r="D34"/>
  <c r="J35" s="1"/>
  <c r="B34"/>
  <c r="H35" s="1"/>
  <c r="L34" s="1"/>
  <c r="F32"/>
  <c r="L32" s="1"/>
  <c r="D32"/>
  <c r="J32" s="1"/>
  <c r="B32"/>
  <c r="H32" s="1"/>
  <c r="F26"/>
  <c r="E29" s="1"/>
  <c r="G23"/>
  <c r="G24" s="1"/>
  <c r="F22"/>
  <c r="F24" s="1"/>
  <c r="E22"/>
  <c r="E24" s="1"/>
  <c r="I20"/>
  <c r="G20"/>
  <c r="O20" s="1"/>
  <c r="E17"/>
  <c r="J7"/>
  <c r="F11" s="1"/>
  <c r="C6"/>
  <c r="G7" s="1"/>
  <c r="D11" s="1"/>
  <c r="M11" i="2" l="1"/>
  <c r="P15" s="1"/>
  <c r="N17" s="1"/>
  <c r="O11"/>
  <c r="G21"/>
  <c r="E28" s="1"/>
  <c r="E15"/>
  <c r="C17" s="1"/>
  <c r="D13"/>
  <c r="F13" s="1"/>
  <c r="F6"/>
  <c r="C7" s="1"/>
  <c r="E6"/>
  <c r="G6"/>
  <c r="D7" s="1"/>
  <c r="F5"/>
  <c r="C6" s="1"/>
  <c r="C7" i="1"/>
  <c r="G9" s="1"/>
  <c r="J8"/>
  <c r="H24"/>
  <c r="K24" s="1"/>
  <c r="H11"/>
  <c r="K19"/>
  <c r="M19" s="1"/>
  <c r="F23" i="2" l="1"/>
  <c r="H23"/>
  <c r="D23"/>
  <c r="C25" s="1"/>
  <c r="N15"/>
  <c r="L17" s="1"/>
  <c r="P17" s="1"/>
  <c r="M13"/>
  <c r="O13" s="1"/>
  <c r="E7"/>
  <c r="G7"/>
  <c r="D8" s="1"/>
  <c r="F7"/>
  <c r="C8" s="1"/>
  <c r="E15" i="1"/>
  <c r="E18" s="1"/>
  <c r="G17" s="1"/>
  <c r="C28" i="2" l="1"/>
  <c r="E25"/>
  <c r="H27" s="1"/>
  <c r="E8"/>
  <c r="G8"/>
  <c r="D9" s="1"/>
  <c r="E9" s="1"/>
  <c r="F8"/>
  <c r="C9" s="1"/>
  <c r="J27" l="1"/>
</calcChain>
</file>

<file path=xl/sharedStrings.xml><?xml version="1.0" encoding="utf-8"?>
<sst xmlns="http://schemas.openxmlformats.org/spreadsheetml/2006/main" count="131" uniqueCount="110">
  <si>
    <t>j</t>
  </si>
  <si>
    <t>m</t>
  </si>
  <si>
    <t>Exercice 1</t>
  </si>
  <si>
    <t>Exercice 2</t>
  </si>
  <si>
    <t>=</t>
  </si>
  <si>
    <t>x</t>
  </si>
  <si>
    <t xml:space="preserve"> </t>
  </si>
  <si>
    <t>DS3 TS</t>
  </si>
  <si>
    <t>% de royales</t>
  </si>
  <si>
    <t>% de savoyardes</t>
  </si>
  <si>
    <t>% de napolitaines</t>
  </si>
  <si>
    <t>Reste:</t>
  </si>
  <si>
    <t>R</t>
  </si>
  <si>
    <t>S</t>
  </si>
  <si>
    <t>N</t>
  </si>
  <si>
    <t>E</t>
  </si>
  <si>
    <t xml:space="preserve"> nonE</t>
  </si>
  <si>
    <t>nonE</t>
  </si>
  <si>
    <r>
      <t xml:space="preserve">on a donc p(S </t>
    </r>
    <r>
      <rPr>
        <sz val="11"/>
        <color theme="1"/>
        <rFont val="Calibri"/>
        <family val="2"/>
      </rPr>
      <t>∩ E) = p(S) x p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( E ) = </t>
    </r>
  </si>
  <si>
    <t>1°) Dans la pizzeria:</t>
  </si>
  <si>
    <t>2°) p( E ) = ?</t>
  </si>
  <si>
    <t>Les évènements R, S et N forment une partition de l'univers. La formule des probabilités totales donne alors:</t>
  </si>
  <si>
    <t xml:space="preserve">p( E )  = p( R ∩ E) + p( S ∩ E) + p( N ∩  E) = </t>
  </si>
  <si>
    <t xml:space="preserve">3°) p nonE( R ) = p ( R ∩ non E) / p(non E) = </t>
  </si>
  <si>
    <t>) =                  (</t>
  </si>
  <si>
    <t xml:space="preserve">  x </t>
  </si>
  <si>
    <t xml:space="preserve">4°) Si X suit une loi binomiale   B(n, p)  =   B( 14; 0,4)  alors  p (X = </t>
  </si>
  <si>
    <t>)  x  0,4</t>
  </si>
  <si>
    <t>5°) Y suit la loi de probabilité:</t>
  </si>
  <si>
    <t>yi</t>
  </si>
  <si>
    <t>pi</t>
  </si>
  <si>
    <t>Total</t>
  </si>
  <si>
    <t>piYi</t>
  </si>
  <si>
    <r>
      <t xml:space="preserve">alors E(yi) = </t>
    </r>
    <r>
      <rPr>
        <sz val="11"/>
        <color theme="1"/>
        <rFont val="Calibri"/>
        <family val="2"/>
      </rPr>
      <t xml:space="preserve">Ʃ piYi = </t>
    </r>
  </si>
  <si>
    <r>
      <t>6°) f(x) = x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- x- 2 sur IR</t>
    </r>
  </si>
  <si>
    <t xml:space="preserve">on considère l'équation f(x) = </t>
  </si>
  <si>
    <r>
      <t xml:space="preserve">La calculatrice donne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</t>
    </r>
  </si>
  <si>
    <t>(</t>
  </si>
  <si>
    <t xml:space="preserve">x    + </t>
  </si>
  <si>
    <t xml:space="preserve">/x )' = </t>
  </si>
  <si>
    <t>x²     +</t>
  </si>
  <si>
    <t xml:space="preserve">  - </t>
  </si>
  <si>
    <t>x       +</t>
  </si>
  <si>
    <t>x²   +</t>
  </si>
  <si>
    <t xml:space="preserve">) ' = </t>
  </si>
  <si>
    <t>x²  +</t>
  </si>
  <si>
    <t>x )</t>
  </si>
  <si>
    <t xml:space="preserve">7 ( </t>
  </si>
  <si>
    <r>
      <t>x</t>
    </r>
    <r>
      <rPr>
        <i/>
        <vertAlign val="superscript"/>
        <sz val="11"/>
        <color theme="1"/>
        <rFont val="Times New Roman"/>
        <family val="1"/>
      </rPr>
      <t xml:space="preserve">10 </t>
    </r>
    <r>
      <rPr>
        <i/>
        <sz val="11"/>
        <color theme="1"/>
        <rFont val="Times New Roman"/>
        <family val="1"/>
      </rPr>
      <t>+</t>
    </r>
  </si>
  <si>
    <r>
      <t>x + 1)</t>
    </r>
    <r>
      <rPr>
        <i/>
        <vertAlign val="superscript"/>
        <sz val="11"/>
        <color theme="1"/>
        <rFont val="Times New Roman"/>
        <family val="1"/>
      </rPr>
      <t>7</t>
    </r>
    <r>
      <rPr>
        <i/>
        <sz val="11"/>
        <color theme="1"/>
        <rFont val="Times New Roman"/>
        <family val="1"/>
      </rPr>
      <t xml:space="preserve"> = </t>
    </r>
  </si>
  <si>
    <r>
      <t>x</t>
    </r>
    <r>
      <rPr>
        <i/>
        <vertAlign val="superscript"/>
        <sz val="11"/>
        <color theme="1"/>
        <rFont val="Times New Roman"/>
        <family val="1"/>
      </rPr>
      <t>10</t>
    </r>
    <r>
      <rPr>
        <i/>
        <sz val="11"/>
        <color theme="1"/>
        <rFont val="Times New Roman"/>
        <family val="1"/>
      </rPr>
      <t xml:space="preserve">  +</t>
    </r>
  </si>
  <si>
    <t>/ x²</t>
  </si>
  <si>
    <r>
      <rPr>
        <i/>
        <sz val="8"/>
        <color theme="1"/>
        <rFont val="Calibri"/>
        <family val="2"/>
        <scheme val="minor"/>
      </rPr>
      <t>x</t>
    </r>
    <r>
      <rPr>
        <i/>
        <sz val="11"/>
        <color theme="1"/>
        <rFont val="Times New Roman"/>
        <family val="1"/>
      </rPr>
      <t xml:space="preserve"> (</t>
    </r>
  </si>
  <si>
    <t>)</t>
  </si>
  <si>
    <r>
      <t>x</t>
    </r>
    <r>
      <rPr>
        <i/>
        <vertAlign val="superscript"/>
        <sz val="11"/>
        <color theme="1"/>
        <rFont val="Times New Roman"/>
        <family val="1"/>
      </rPr>
      <t>9</t>
    </r>
    <r>
      <rPr>
        <i/>
        <sz val="11"/>
        <color theme="1"/>
        <rFont val="Times New Roman"/>
        <family val="1"/>
      </rPr>
      <t xml:space="preserve">  +</t>
    </r>
  </si>
  <si>
    <t>f(x)</t>
  </si>
  <si>
    <t>cible</t>
  </si>
  <si>
    <r>
      <t>x + 1)</t>
    </r>
    <r>
      <rPr>
        <i/>
        <vertAlign val="superscript"/>
        <sz val="11"/>
        <color theme="1"/>
        <rFont val="Times New Roman"/>
        <family val="1"/>
      </rPr>
      <t>6</t>
    </r>
    <r>
      <rPr>
        <i/>
        <sz val="11"/>
        <color theme="1"/>
        <rFont val="Times New Roman"/>
        <family val="1"/>
      </rPr>
      <t xml:space="preserve">  </t>
    </r>
    <r>
      <rPr>
        <i/>
        <sz val="11"/>
        <color theme="1"/>
        <rFont val="Calibri"/>
        <family val="2"/>
        <scheme val="minor"/>
      </rPr>
      <t>x (</t>
    </r>
  </si>
  <si>
    <t>sin (</t>
  </si>
  <si>
    <t xml:space="preserve">x + 6 )' = </t>
  </si>
  <si>
    <t>cos (</t>
  </si>
  <si>
    <r>
      <t xml:space="preserve">x + 6 ) </t>
    </r>
    <r>
      <rPr>
        <i/>
        <sz val="8"/>
        <color theme="1"/>
        <rFont val="Calibri"/>
        <family val="2"/>
        <scheme val="minor"/>
      </rPr>
      <t>x</t>
    </r>
    <r>
      <rPr>
        <i/>
        <sz val="11"/>
        <color theme="1"/>
        <rFont val="Times New Roman"/>
        <family val="1"/>
      </rPr>
      <t xml:space="preserve"> (</t>
    </r>
  </si>
  <si>
    <t xml:space="preserve">) </t>
  </si>
  <si>
    <r>
      <t>x</t>
    </r>
    <r>
      <rPr>
        <i/>
        <vertAlign val="super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 xml:space="preserve"> + </t>
    </r>
  </si>
  <si>
    <t>Exercice 3: Algorithmes</t>
  </si>
  <si>
    <t>1°)</t>
  </si>
  <si>
    <t>Etape</t>
  </si>
  <si>
    <t>A</t>
  </si>
  <si>
    <t>B</t>
  </si>
  <si>
    <t>B &lt; 280 ?</t>
  </si>
  <si>
    <t>j=</t>
  </si>
  <si>
    <t xml:space="preserve"> et  m = </t>
  </si>
  <si>
    <t xml:space="preserve">q = </t>
  </si>
  <si>
    <t>on a  alors</t>
  </si>
  <si>
    <t>a)</t>
  </si>
  <si>
    <t>b) Terme général</t>
  </si>
  <si>
    <t>n</t>
  </si>
  <si>
    <t>c)</t>
  </si>
  <si>
    <t xml:space="preserve">+ </t>
  </si>
  <si>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20 = </t>
    </r>
  </si>
  <si>
    <t>Exercice 4</t>
  </si>
  <si>
    <t xml:space="preserve">T: y = </t>
  </si>
  <si>
    <t xml:space="preserve">) = </t>
  </si>
  <si>
    <t xml:space="preserve">) (  x  - </t>
  </si>
  <si>
    <t>et</t>
  </si>
  <si>
    <t xml:space="preserve">donc </t>
  </si>
  <si>
    <t>T: y =</t>
  </si>
  <si>
    <t>x +</t>
  </si>
  <si>
    <t>Ne modifier que les cellules violettes C1 et C2</t>
  </si>
  <si>
    <r>
      <t>2°) (u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géométrique avec</t>
    </r>
  </si>
  <si>
    <r>
      <t>et u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</t>
    </r>
  </si>
  <si>
    <r>
      <t>3°) (w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) arithmétique avec r = </t>
    </r>
  </si>
  <si>
    <r>
      <t>et w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</si>
  <si>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u 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 </t>
    </r>
  </si>
  <si>
    <r>
      <t>et u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= </t>
    </r>
  </si>
  <si>
    <r>
      <t xml:space="preserve">u 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</si>
  <si>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et 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</si>
  <si>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u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</t>
    </r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</si>
  <si>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o  </t>
    </r>
    <r>
      <rPr>
        <sz val="11"/>
        <color theme="1"/>
        <rFont val="Calibri"/>
        <family val="2"/>
        <scheme val="minor"/>
      </rPr>
      <t>+  nr</t>
    </r>
  </si>
  <si>
    <r>
      <t xml:space="preserve">u 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</si>
  <si>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u </t>
    </r>
    <r>
      <rPr>
        <vertAlign val="subscript"/>
        <sz val="11"/>
        <color theme="1"/>
        <rFont val="Calibri"/>
        <family val="2"/>
        <scheme val="minor"/>
      </rPr>
      <t xml:space="preserve">20 </t>
    </r>
    <r>
      <rPr>
        <sz val="11"/>
        <color theme="1"/>
        <rFont val="Calibri"/>
        <family val="2"/>
        <scheme val="minor"/>
      </rPr>
      <t xml:space="preserve">= </t>
    </r>
  </si>
  <si>
    <r>
      <t>u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x q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</t>
    </r>
  </si>
  <si>
    <t>= g '(</t>
  </si>
  <si>
    <t>) + g (</t>
  </si>
  <si>
    <t xml:space="preserve">Partie A: f)Equation de la tangente T à Cg au point d'abscisse a= </t>
  </si>
  <si>
    <t>avec  g' (</t>
  </si>
  <si>
    <t>g(</t>
  </si>
  <si>
    <r>
      <t>x</t>
    </r>
    <r>
      <rPr>
        <i/>
        <vertAlign val="super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 xml:space="preserve"> +</t>
    </r>
  </si>
  <si>
    <t xml:space="preserve">(  </t>
  </si>
  <si>
    <t>2   .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</si>
</sst>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00"/>
    <numFmt numFmtId="167" formatCode="_-* #,##0.000\ _€_-;\-* #,##0.000\ _€_-;_-* &quot;-&quot;??\ _€_-;_-@_-"/>
    <numFmt numFmtId="168" formatCode="0.0000"/>
    <numFmt numFmtId="169" formatCode="0.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2" fillId="3" borderId="0" xfId="0" applyFont="1" applyFill="1"/>
    <xf numFmtId="0" fontId="3" fillId="5" borderId="0" xfId="0" applyFont="1" applyFill="1"/>
    <xf numFmtId="0" fontId="0" fillId="6" borderId="0" xfId="0" applyFill="1"/>
    <xf numFmtId="0" fontId="0" fillId="2" borderId="0" xfId="0" applyFill="1" applyBorder="1" applyAlignment="1">
      <alignment horizontal="center"/>
    </xf>
    <xf numFmtId="0" fontId="2" fillId="4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165" fontId="0" fillId="0" borderId="0" xfId="1" applyNumberFormat="1" applyFont="1" applyFill="1" applyBorder="1" applyAlignment="1"/>
    <xf numFmtId="167" fontId="0" fillId="0" borderId="0" xfId="1" applyNumberFormat="1" applyFont="1" applyFill="1" applyBorder="1" applyAlignment="1"/>
    <xf numFmtId="10" fontId="0" fillId="0" borderId="0" xfId="0" applyNumberFormat="1" applyFill="1" applyBorder="1" applyAlignment="1"/>
    <xf numFmtId="166" fontId="0" fillId="0" borderId="0" xfId="0" applyNumberFormat="1" applyFill="1" applyBorder="1" applyAlignment="1"/>
    <xf numFmtId="164" fontId="0" fillId="0" borderId="0" xfId="1" applyNumberFormat="1" applyFont="1" applyFill="1" applyBorder="1" applyAlignment="1"/>
    <xf numFmtId="166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right"/>
    </xf>
    <xf numFmtId="0" fontId="2" fillId="3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left"/>
    </xf>
    <xf numFmtId="168" fontId="0" fillId="2" borderId="0" xfId="0" applyNumberFormat="1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 applyBorder="1" applyAlignment="1">
      <alignment horizontal="left"/>
    </xf>
    <xf numFmtId="0" fontId="10" fillId="2" borderId="3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2" borderId="0" xfId="0" applyFill="1"/>
    <xf numFmtId="0" fontId="1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2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0" fontId="0" fillId="0" borderId="0" xfId="0" quotePrefix="1" applyAlignment="1">
      <alignment horizontal="right"/>
    </xf>
    <xf numFmtId="0" fontId="0" fillId="0" borderId="0" xfId="0" applyBorder="1"/>
    <xf numFmtId="0" fontId="0" fillId="2" borderId="0" xfId="0" applyFont="1" applyFill="1"/>
    <xf numFmtId="0" fontId="0" fillId="2" borderId="0" xfId="0" applyFill="1" applyAlignment="1">
      <alignment horizontal="right"/>
    </xf>
    <xf numFmtId="0" fontId="13" fillId="2" borderId="0" xfId="0" applyFont="1" applyFill="1"/>
    <xf numFmtId="169" fontId="0" fillId="0" borderId="0" xfId="0" applyNumberFormat="1" applyFill="1" applyBorder="1"/>
    <xf numFmtId="0" fontId="10" fillId="8" borderId="0" xfId="0" applyFont="1" applyFill="1" applyBorder="1" applyAlignment="1">
      <alignment horizontal="right"/>
    </xf>
    <xf numFmtId="0" fontId="10" fillId="8" borderId="0" xfId="0" applyFont="1" applyFill="1" applyBorder="1"/>
    <xf numFmtId="0" fontId="10" fillId="8" borderId="2" xfId="0" applyFont="1" applyFill="1" applyBorder="1"/>
    <xf numFmtId="0" fontId="10" fillId="8" borderId="0" xfId="0" applyFont="1" applyFill="1" applyBorder="1" applyAlignment="1">
      <alignment horizontal="center"/>
    </xf>
    <xf numFmtId="0" fontId="10" fillId="8" borderId="0" xfId="0" quotePrefix="1" applyFont="1" applyFill="1" applyBorder="1"/>
    <xf numFmtId="0" fontId="10" fillId="8" borderId="0" xfId="0" quotePrefix="1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7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4</xdr:row>
      <xdr:rowOff>123825</xdr:rowOff>
    </xdr:from>
    <xdr:to>
      <xdr:col>7</xdr:col>
      <xdr:colOff>666750</xdr:colOff>
      <xdr:row>6</xdr:row>
      <xdr:rowOff>66675</xdr:rowOff>
    </xdr:to>
    <xdr:cxnSp macro="">
      <xdr:nvCxnSpPr>
        <xdr:cNvPr id="3" name="Connecteur droit 2"/>
        <xdr:cNvCxnSpPr/>
      </xdr:nvCxnSpPr>
      <xdr:spPr>
        <a:xfrm flipV="1">
          <a:off x="3676650" y="809625"/>
          <a:ext cx="16573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6</xdr:row>
      <xdr:rowOff>85725</xdr:rowOff>
    </xdr:from>
    <xdr:to>
      <xdr:col>7</xdr:col>
      <xdr:colOff>657225</xdr:colOff>
      <xdr:row>6</xdr:row>
      <xdr:rowOff>104775</xdr:rowOff>
    </xdr:to>
    <xdr:cxnSp macro="">
      <xdr:nvCxnSpPr>
        <xdr:cNvPr id="4" name="Connecteur droit 3"/>
        <xdr:cNvCxnSpPr/>
      </xdr:nvCxnSpPr>
      <xdr:spPr>
        <a:xfrm>
          <a:off x="3676650" y="1152525"/>
          <a:ext cx="16478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6</xdr:row>
      <xdr:rowOff>104775</xdr:rowOff>
    </xdr:from>
    <xdr:to>
      <xdr:col>7</xdr:col>
      <xdr:colOff>723900</xdr:colOff>
      <xdr:row>8</xdr:row>
      <xdr:rowOff>114300</xdr:rowOff>
    </xdr:to>
    <xdr:cxnSp macro="">
      <xdr:nvCxnSpPr>
        <xdr:cNvPr id="7" name="Connecteur droit 6"/>
        <xdr:cNvCxnSpPr/>
      </xdr:nvCxnSpPr>
      <xdr:spPr>
        <a:xfrm>
          <a:off x="3686175" y="1171575"/>
          <a:ext cx="170497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4</xdr:row>
      <xdr:rowOff>104775</xdr:rowOff>
    </xdr:from>
    <xdr:to>
      <xdr:col>10</xdr:col>
      <xdr:colOff>190500</xdr:colOff>
      <xdr:row>4</xdr:row>
      <xdr:rowOff>106363</xdr:rowOff>
    </xdr:to>
    <xdr:cxnSp macro="">
      <xdr:nvCxnSpPr>
        <xdr:cNvPr id="10" name="Connecteur droit 9"/>
        <xdr:cNvCxnSpPr/>
      </xdr:nvCxnSpPr>
      <xdr:spPr>
        <a:xfrm>
          <a:off x="5686425" y="790575"/>
          <a:ext cx="1466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4</xdr:row>
      <xdr:rowOff>123825</xdr:rowOff>
    </xdr:from>
    <xdr:to>
      <xdr:col>10</xdr:col>
      <xdr:colOff>266700</xdr:colOff>
      <xdr:row>5</xdr:row>
      <xdr:rowOff>114301</xdr:rowOff>
    </xdr:to>
    <xdr:cxnSp macro="">
      <xdr:nvCxnSpPr>
        <xdr:cNvPr id="12" name="Connecteur droit 11"/>
        <xdr:cNvCxnSpPr/>
      </xdr:nvCxnSpPr>
      <xdr:spPr>
        <a:xfrm>
          <a:off x="5676900" y="809625"/>
          <a:ext cx="1552575" cy="1809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8</xdr:row>
      <xdr:rowOff>104775</xdr:rowOff>
    </xdr:from>
    <xdr:to>
      <xdr:col>10</xdr:col>
      <xdr:colOff>228600</xdr:colOff>
      <xdr:row>8</xdr:row>
      <xdr:rowOff>114300</xdr:rowOff>
    </xdr:to>
    <xdr:cxnSp macro="">
      <xdr:nvCxnSpPr>
        <xdr:cNvPr id="15" name="Connecteur droit 14"/>
        <xdr:cNvCxnSpPr/>
      </xdr:nvCxnSpPr>
      <xdr:spPr>
        <a:xfrm flipV="1">
          <a:off x="5676900" y="1552575"/>
          <a:ext cx="1514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8</xdr:row>
      <xdr:rowOff>114300</xdr:rowOff>
    </xdr:from>
    <xdr:to>
      <xdr:col>10</xdr:col>
      <xdr:colOff>171450</xdr:colOff>
      <xdr:row>9</xdr:row>
      <xdr:rowOff>114301</xdr:rowOff>
    </xdr:to>
    <xdr:cxnSp macro="">
      <xdr:nvCxnSpPr>
        <xdr:cNvPr id="17" name="Connecteur droit 16"/>
        <xdr:cNvCxnSpPr/>
      </xdr:nvCxnSpPr>
      <xdr:spPr>
        <a:xfrm>
          <a:off x="5657850" y="1562100"/>
          <a:ext cx="1476375" cy="19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6</xdr:row>
      <xdr:rowOff>95250</xdr:rowOff>
    </xdr:from>
    <xdr:to>
      <xdr:col>10</xdr:col>
      <xdr:colOff>180975</xdr:colOff>
      <xdr:row>6</xdr:row>
      <xdr:rowOff>114300</xdr:rowOff>
    </xdr:to>
    <xdr:cxnSp macro="">
      <xdr:nvCxnSpPr>
        <xdr:cNvPr id="20" name="Connecteur droit 19"/>
        <xdr:cNvCxnSpPr/>
      </xdr:nvCxnSpPr>
      <xdr:spPr>
        <a:xfrm flipV="1">
          <a:off x="5657850" y="1162050"/>
          <a:ext cx="14859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6</xdr:row>
      <xdr:rowOff>123825</xdr:rowOff>
    </xdr:from>
    <xdr:to>
      <xdr:col>10</xdr:col>
      <xdr:colOff>142875</xdr:colOff>
      <xdr:row>7</xdr:row>
      <xdr:rowOff>123826</xdr:rowOff>
    </xdr:to>
    <xdr:cxnSp macro="">
      <xdr:nvCxnSpPr>
        <xdr:cNvPr id="22" name="Connecteur droit 21"/>
        <xdr:cNvCxnSpPr/>
      </xdr:nvCxnSpPr>
      <xdr:spPr>
        <a:xfrm>
          <a:off x="5657850" y="1190625"/>
          <a:ext cx="1447800" cy="19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695325</xdr:colOff>
      <xdr:row>33</xdr:row>
      <xdr:rowOff>9526</xdr:rowOff>
    </xdr:from>
    <xdr:to>
      <xdr:col>1</xdr:col>
      <xdr:colOff>9525</xdr:colOff>
      <xdr:row>33</xdr:row>
      <xdr:rowOff>190500</xdr:rowOff>
    </xdr:to>
    <xdr:cxnSp macro="">
      <xdr:nvCxnSpPr>
        <xdr:cNvPr id="16" name="Connecteur droit 15"/>
        <xdr:cNvCxnSpPr/>
      </xdr:nvCxnSpPr>
      <xdr:spPr>
        <a:xfrm rot="5400000" flipH="1" flipV="1">
          <a:off x="642938" y="5929313"/>
          <a:ext cx="180974" cy="76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33</xdr:row>
      <xdr:rowOff>104775</xdr:rowOff>
    </xdr:from>
    <xdr:to>
      <xdr:col>0</xdr:col>
      <xdr:colOff>695325</xdr:colOff>
      <xdr:row>33</xdr:row>
      <xdr:rowOff>185739</xdr:rowOff>
    </xdr:to>
    <xdr:cxnSp macro="">
      <xdr:nvCxnSpPr>
        <xdr:cNvPr id="21" name="Connecteur droit 20"/>
        <xdr:cNvCxnSpPr/>
      </xdr:nvCxnSpPr>
      <xdr:spPr>
        <a:xfrm rot="16200000" flipH="1">
          <a:off x="635793" y="5993607"/>
          <a:ext cx="80964" cy="38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481013</xdr:colOff>
      <xdr:row>34</xdr:row>
      <xdr:rowOff>9526</xdr:rowOff>
    </xdr:from>
    <xdr:to>
      <xdr:col>7</xdr:col>
      <xdr:colOff>0</xdr:colOff>
      <xdr:row>34</xdr:row>
      <xdr:rowOff>166688</xdr:rowOff>
    </xdr:to>
    <xdr:cxnSp macro="">
      <xdr:nvCxnSpPr>
        <xdr:cNvPr id="24" name="Connecteur droit 23"/>
        <xdr:cNvCxnSpPr/>
      </xdr:nvCxnSpPr>
      <xdr:spPr>
        <a:xfrm rot="5400000" flipH="1" flipV="1">
          <a:off x="4367213" y="6124576"/>
          <a:ext cx="157162" cy="619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423863</xdr:colOff>
      <xdr:row>34</xdr:row>
      <xdr:rowOff>76200</xdr:rowOff>
    </xdr:from>
    <xdr:to>
      <xdr:col>6</xdr:col>
      <xdr:colOff>485775</xdr:colOff>
      <xdr:row>34</xdr:row>
      <xdr:rowOff>161926</xdr:rowOff>
    </xdr:to>
    <xdr:cxnSp macro="">
      <xdr:nvCxnSpPr>
        <xdr:cNvPr id="26" name="Connecteur droit 25"/>
        <xdr:cNvCxnSpPr/>
      </xdr:nvCxnSpPr>
      <xdr:spPr>
        <a:xfrm rot="16200000" flipH="1">
          <a:off x="4345781" y="6155532"/>
          <a:ext cx="85726" cy="619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showGridLines="0" tabSelected="1" workbookViewId="0">
      <selection activeCell="T6" sqref="T6"/>
    </sheetView>
  </sheetViews>
  <sheetFormatPr baseColWidth="10" defaultRowHeight="15"/>
  <cols>
    <col min="2" max="2" width="11.85546875" bestFit="1" customWidth="1"/>
    <col min="3" max="3" width="9.140625" customWidth="1"/>
    <col min="4" max="4" width="8.28515625" customWidth="1"/>
    <col min="5" max="5" width="9.7109375" customWidth="1"/>
    <col min="6" max="6" width="8.5703125" customWidth="1"/>
    <col min="7" max="7" width="8.140625" customWidth="1"/>
    <col min="9" max="9" width="11.5703125" customWidth="1"/>
    <col min="10" max="10" width="10.7109375" customWidth="1"/>
    <col min="11" max="11" width="8.140625" customWidth="1"/>
    <col min="12" max="12" width="7.28515625" customWidth="1"/>
    <col min="13" max="13" width="6.28515625" customWidth="1"/>
    <col min="14" max="14" width="7.28515625" customWidth="1"/>
    <col min="15" max="15" width="8.5703125" customWidth="1"/>
    <col min="16" max="16" width="6.140625" customWidth="1"/>
    <col min="17" max="17" width="5.28515625" customWidth="1"/>
    <col min="18" max="18" width="5.140625" customWidth="1"/>
    <col min="19" max="19" width="7" customWidth="1"/>
  </cols>
  <sheetData>
    <row r="1" spans="1:60">
      <c r="A1" s="7" t="s">
        <v>7</v>
      </c>
      <c r="B1" s="1" t="s">
        <v>0</v>
      </c>
      <c r="C1" s="4">
        <v>13</v>
      </c>
      <c r="E1" s="7" t="s">
        <v>88</v>
      </c>
      <c r="F1" s="7"/>
      <c r="G1" s="7"/>
      <c r="H1" s="7"/>
      <c r="I1" s="49"/>
    </row>
    <row r="2" spans="1:60">
      <c r="B2" s="1" t="s">
        <v>1</v>
      </c>
      <c r="C2" s="4">
        <v>5</v>
      </c>
    </row>
    <row r="3" spans="1:60" ht="3" customHeight="1">
      <c r="C3" t="s">
        <v>6</v>
      </c>
    </row>
    <row r="4" spans="1:60" s="3" customFormat="1">
      <c r="A4" s="3" t="s">
        <v>2</v>
      </c>
      <c r="J4" s="23"/>
      <c r="K4" s="23"/>
    </row>
    <row r="5" spans="1:60">
      <c r="A5" s="10" t="s">
        <v>19</v>
      </c>
      <c r="B5" s="11"/>
      <c r="C5" s="11">
        <v>60</v>
      </c>
      <c r="D5" s="11" t="s">
        <v>8</v>
      </c>
      <c r="E5" s="11"/>
      <c r="F5" s="10"/>
      <c r="G5" s="10">
        <v>0.6</v>
      </c>
      <c r="H5" s="10"/>
      <c r="I5" s="10" t="s">
        <v>12</v>
      </c>
      <c r="J5" s="10">
        <v>0.5</v>
      </c>
      <c r="K5" s="9" t="s">
        <v>15</v>
      </c>
      <c r="L5" s="9"/>
      <c r="M5" s="10"/>
      <c r="N5" s="10"/>
      <c r="O5" s="10"/>
      <c r="P5" s="10"/>
      <c r="Q5" s="10"/>
      <c r="R5" s="10"/>
      <c r="S5" s="10"/>
    </row>
    <row r="6" spans="1:60">
      <c r="A6" s="10"/>
      <c r="B6" s="12"/>
      <c r="C6" s="11">
        <f>C2</f>
        <v>5</v>
      </c>
      <c r="D6" s="13" t="s">
        <v>9</v>
      </c>
      <c r="E6" s="12"/>
      <c r="F6" s="10"/>
      <c r="G6" s="10"/>
      <c r="H6" s="10"/>
      <c r="I6" s="10"/>
      <c r="J6" s="10">
        <v>0.5</v>
      </c>
      <c r="K6" s="9" t="s">
        <v>16</v>
      </c>
      <c r="L6" s="10"/>
      <c r="M6" s="10"/>
      <c r="N6" s="10"/>
      <c r="O6" s="10"/>
      <c r="P6" s="10"/>
      <c r="Q6" s="10"/>
      <c r="R6" s="10"/>
      <c r="S6" s="10"/>
    </row>
    <row r="7" spans="1:60">
      <c r="A7" s="10"/>
      <c r="B7" s="22" t="s">
        <v>11</v>
      </c>
      <c r="C7" s="11">
        <f>40-C6</f>
        <v>35</v>
      </c>
      <c r="D7" s="13" t="s">
        <v>10</v>
      </c>
      <c r="E7" s="12"/>
      <c r="F7" s="10"/>
      <c r="G7" s="10">
        <f>C6/100</f>
        <v>0.05</v>
      </c>
      <c r="H7" s="10"/>
      <c r="I7" s="10" t="s">
        <v>13</v>
      </c>
      <c r="J7" s="10">
        <f>C1/100</f>
        <v>0.13</v>
      </c>
      <c r="K7" s="9" t="s">
        <v>15</v>
      </c>
      <c r="L7" s="9"/>
      <c r="M7" s="9"/>
      <c r="N7" s="9"/>
      <c r="O7" s="10"/>
      <c r="P7" s="10"/>
      <c r="Q7" s="10"/>
      <c r="R7" s="10"/>
      <c r="S7" s="10"/>
    </row>
    <row r="8" spans="1:60">
      <c r="A8" s="10"/>
      <c r="B8" s="12"/>
      <c r="C8" s="14"/>
      <c r="D8" s="15"/>
      <c r="E8" s="12"/>
      <c r="F8" s="10"/>
      <c r="G8" s="10"/>
      <c r="H8" s="10"/>
      <c r="I8" s="10"/>
      <c r="J8" s="10">
        <f>1-J7</f>
        <v>0.87</v>
      </c>
      <c r="K8" s="9" t="s">
        <v>17</v>
      </c>
      <c r="L8" s="9"/>
      <c r="M8" s="9"/>
      <c r="N8" s="9"/>
      <c r="O8" s="10"/>
      <c r="P8" s="10"/>
      <c r="Q8" s="10"/>
      <c r="R8" s="10"/>
      <c r="S8" s="10"/>
    </row>
    <row r="9" spans="1:60">
      <c r="A9" s="10"/>
      <c r="B9" s="16"/>
      <c r="C9" s="14"/>
      <c r="D9" s="11"/>
      <c r="E9" s="12"/>
      <c r="F9" s="10"/>
      <c r="G9" s="10">
        <f>C7/100</f>
        <v>0.35</v>
      </c>
      <c r="H9" s="10"/>
      <c r="I9" s="10" t="s">
        <v>14</v>
      </c>
      <c r="J9" s="10">
        <v>0.2</v>
      </c>
      <c r="K9" s="9" t="s">
        <v>15</v>
      </c>
      <c r="L9" s="10"/>
      <c r="M9" s="10"/>
      <c r="N9" s="10"/>
      <c r="O9" s="10"/>
      <c r="P9" s="10"/>
      <c r="Q9" s="10"/>
      <c r="R9" s="10"/>
      <c r="S9" s="10"/>
    </row>
    <row r="10" spans="1:60">
      <c r="A10" s="10"/>
      <c r="B10" s="10"/>
      <c r="C10" s="10"/>
      <c r="D10" s="10"/>
      <c r="E10" s="10"/>
      <c r="F10" s="10"/>
      <c r="G10" s="10"/>
      <c r="H10" s="10"/>
      <c r="I10" s="10"/>
      <c r="J10" s="10">
        <v>0.8</v>
      </c>
      <c r="K10" s="9" t="s">
        <v>17</v>
      </c>
      <c r="L10" s="10"/>
      <c r="M10" s="10"/>
      <c r="N10" s="10"/>
      <c r="O10" s="10"/>
      <c r="P10" s="10"/>
      <c r="Q10" s="10"/>
      <c r="R10" s="10"/>
      <c r="S10" s="10"/>
    </row>
    <row r="11" spans="1:60" ht="18">
      <c r="A11" s="10" t="s">
        <v>18</v>
      </c>
      <c r="B11" s="10"/>
      <c r="C11" s="10"/>
      <c r="D11" s="10">
        <f>G7</f>
        <v>0.05</v>
      </c>
      <c r="E11" s="9" t="s">
        <v>5</v>
      </c>
      <c r="F11" s="21">
        <f>J7</f>
        <v>0.13</v>
      </c>
      <c r="G11" s="10" t="s">
        <v>4</v>
      </c>
      <c r="H11" s="27">
        <f>D11*F11</f>
        <v>6.5000000000000006E-3</v>
      </c>
      <c r="I11" s="17"/>
      <c r="J11" s="10"/>
      <c r="K11" s="18"/>
      <c r="L11" s="18"/>
      <c r="M11" s="10"/>
      <c r="N11" s="10"/>
      <c r="O11" s="10"/>
      <c r="P11" s="10"/>
      <c r="Q11" s="10"/>
      <c r="R11" s="10"/>
      <c r="S11" s="10"/>
    </row>
    <row r="12" spans="1:60" ht="6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9"/>
      <c r="N12" s="19"/>
      <c r="O12" s="19"/>
      <c r="P12" s="19"/>
      <c r="Q12" s="19"/>
      <c r="R12" s="19"/>
      <c r="S12" s="19"/>
    </row>
    <row r="13" spans="1:60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0"/>
      <c r="N13" s="10"/>
      <c r="O13" s="10"/>
      <c r="P13" s="10"/>
      <c r="Q13" s="10"/>
      <c r="R13" s="10"/>
      <c r="S13" s="10"/>
    </row>
    <row r="14" spans="1:60">
      <c r="A14" s="10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  <c r="P14" s="19"/>
      <c r="Q14" s="10"/>
      <c r="R14" s="10"/>
      <c r="S14" s="10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>
      <c r="A15" s="10" t="s">
        <v>22</v>
      </c>
      <c r="B15" s="10"/>
      <c r="C15" s="10"/>
      <c r="D15" s="10"/>
      <c r="E15" s="24">
        <f>0.6*0.5+H11+G9*J9</f>
        <v>0.3765</v>
      </c>
      <c r="F15" s="10"/>
      <c r="G15" s="10"/>
      <c r="H15" s="10"/>
      <c r="I15" s="10"/>
      <c r="J15" s="10"/>
      <c r="K15" s="10"/>
      <c r="L15" s="10"/>
      <c r="M15" s="10"/>
      <c r="N15" s="10"/>
      <c r="O15" s="19"/>
      <c r="P15" s="19"/>
      <c r="Q15" s="10"/>
      <c r="R15" s="10"/>
      <c r="S15" s="10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>
      <c r="A16" s="10"/>
      <c r="B16" s="10"/>
      <c r="C16" s="10"/>
      <c r="D16" s="10"/>
      <c r="E16" s="17"/>
      <c r="F16" s="10"/>
      <c r="G16" s="10"/>
      <c r="H16" s="10"/>
      <c r="I16" s="10"/>
      <c r="J16" s="10"/>
      <c r="K16" s="17"/>
      <c r="L16" s="10"/>
      <c r="M16" s="10"/>
      <c r="N16" s="10"/>
      <c r="O16" s="10"/>
      <c r="P16" s="10"/>
      <c r="Q16" s="10"/>
      <c r="R16" s="10"/>
      <c r="S16" s="10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5.75" thickBot="1">
      <c r="A17" s="10" t="s">
        <v>23</v>
      </c>
      <c r="B17" s="10"/>
      <c r="C17" s="10"/>
      <c r="D17" s="10"/>
      <c r="E17" s="25">
        <f>0.6*0.5</f>
        <v>0.3</v>
      </c>
      <c r="F17" s="10" t="s">
        <v>4</v>
      </c>
      <c r="G17" s="24">
        <f>E17/E18</f>
        <v>0.48115477145148361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s="5" customFormat="1">
      <c r="A18" s="18"/>
      <c r="B18" s="18"/>
      <c r="C18" s="10"/>
      <c r="D18" s="10"/>
      <c r="E18" s="24">
        <f>1-E15</f>
        <v>0.62349999999999994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4.25" customHeight="1">
      <c r="A19" s="10"/>
      <c r="B19" s="9"/>
      <c r="C19" s="9"/>
      <c r="D19" s="9"/>
      <c r="E19" s="9"/>
      <c r="F19" s="9"/>
      <c r="G19" s="9"/>
      <c r="H19" s="10"/>
      <c r="I19" s="24">
        <v>14</v>
      </c>
      <c r="J19" s="24"/>
      <c r="K19" s="26">
        <f>G20</f>
        <v>5</v>
      </c>
      <c r="L19" s="24"/>
      <c r="M19" s="26">
        <f>14-K19</f>
        <v>9</v>
      </c>
      <c r="N19" s="10"/>
      <c r="O19" s="10"/>
      <c r="P19" s="10"/>
      <c r="Q19" s="10"/>
      <c r="R19" s="10"/>
      <c r="S19" s="10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>
      <c r="A20" s="10" t="s">
        <v>26</v>
      </c>
      <c r="B20" s="9"/>
      <c r="C20" s="9"/>
      <c r="D20" s="9"/>
      <c r="E20" s="9"/>
      <c r="F20" s="9"/>
      <c r="G20" s="9">
        <f>C2</f>
        <v>5</v>
      </c>
      <c r="H20" s="10" t="s">
        <v>24</v>
      </c>
      <c r="I20" s="24">
        <f>C2</f>
        <v>5</v>
      </c>
      <c r="J20" s="6" t="s">
        <v>27</v>
      </c>
      <c r="K20" s="6" t="s">
        <v>25</v>
      </c>
      <c r="L20" s="24">
        <v>0.6</v>
      </c>
      <c r="M20" s="24"/>
      <c r="N20" s="10" t="s">
        <v>4</v>
      </c>
      <c r="O20" s="24">
        <f>BINOMDIST(G20,14,0.4,FALSE)</f>
        <v>0.20659760529408011</v>
      </c>
      <c r="P20" s="10"/>
      <c r="Q20" s="10"/>
      <c r="R20" s="10"/>
      <c r="S20" s="10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>
      <c r="A21" s="10"/>
      <c r="B21" s="9"/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>
      <c r="A22" s="10" t="s">
        <v>28</v>
      </c>
      <c r="B22" s="9"/>
      <c r="C22" s="9"/>
      <c r="D22" s="64" t="s">
        <v>29</v>
      </c>
      <c r="E22" s="64">
        <f>C2</f>
        <v>5</v>
      </c>
      <c r="F22" s="64">
        <f>C1</f>
        <v>13</v>
      </c>
      <c r="G22" s="64">
        <v>40</v>
      </c>
      <c r="H22" s="65" t="s">
        <v>31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>
      <c r="A23" s="10"/>
      <c r="B23" s="9"/>
      <c r="C23" s="9"/>
      <c r="D23" s="64" t="s">
        <v>30</v>
      </c>
      <c r="E23" s="64">
        <v>0.25</v>
      </c>
      <c r="F23" s="64">
        <v>0.35</v>
      </c>
      <c r="G23" s="64">
        <f>1-0.25-0.35</f>
        <v>0.4</v>
      </c>
      <c r="H23" s="65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>
      <c r="A24" s="10"/>
      <c r="B24" s="9"/>
      <c r="C24" s="9"/>
      <c r="D24" s="64" t="s">
        <v>32</v>
      </c>
      <c r="E24" s="64">
        <f>E22*E23</f>
        <v>1.25</v>
      </c>
      <c r="F24" s="64">
        <f t="shared" ref="F24:G24" si="0">F22*F23</f>
        <v>4.55</v>
      </c>
      <c r="G24" s="64">
        <f t="shared" si="0"/>
        <v>16</v>
      </c>
      <c r="H24" s="65">
        <f>SUM(E24:G24)</f>
        <v>21.8</v>
      </c>
      <c r="I24" s="10" t="s">
        <v>33</v>
      </c>
      <c r="J24" s="10"/>
      <c r="K24" s="24">
        <f>H24</f>
        <v>21.8</v>
      </c>
      <c r="L24" s="10"/>
      <c r="M24" s="10"/>
      <c r="N24" s="10"/>
      <c r="O24" s="10"/>
      <c r="P24" s="10"/>
      <c r="Q24" s="10"/>
      <c r="R24" s="10"/>
      <c r="S24" s="10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8.25" customHeight="1">
      <c r="A25" s="10"/>
      <c r="B25" s="9"/>
      <c r="C25" s="9"/>
      <c r="D25" s="9"/>
      <c r="E25" s="9"/>
      <c r="F25" s="9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7.25">
      <c r="A26" s="10" t="s">
        <v>34</v>
      </c>
      <c r="B26" s="10"/>
      <c r="C26" s="10" t="s">
        <v>35</v>
      </c>
      <c r="D26" s="10"/>
      <c r="E26" s="10"/>
      <c r="F26" s="21">
        <f>C2</f>
        <v>5</v>
      </c>
      <c r="G26" s="10" t="s">
        <v>36</v>
      </c>
      <c r="H26" s="10"/>
      <c r="I26" s="10"/>
      <c r="J26" s="24">
        <f>E27</f>
        <v>2.0867452972352676</v>
      </c>
      <c r="K26" s="10"/>
      <c r="L26" s="10"/>
      <c r="M26" s="10"/>
      <c r="N26" s="10"/>
      <c r="O26" s="10"/>
      <c r="P26" s="10"/>
      <c r="Q26" s="10"/>
      <c r="R26" s="10"/>
      <c r="S26" s="10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5" customFormat="1">
      <c r="A27" s="18"/>
      <c r="B27" s="18"/>
      <c r="C27" s="10"/>
      <c r="D27" t="s">
        <v>5</v>
      </c>
      <c r="E27">
        <v>2.0867452972352676</v>
      </c>
      <c r="F27" s="10"/>
      <c r="G27" s="10"/>
      <c r="H27" s="10"/>
      <c r="I27" s="10"/>
      <c r="J27" s="57">
        <f>J26</f>
        <v>2.0867452972352676</v>
      </c>
      <c r="K27" s="10"/>
      <c r="L27" s="10"/>
      <c r="M27" s="10"/>
      <c r="N27" s="10"/>
      <c r="O27" s="10"/>
      <c r="P27" s="10"/>
      <c r="Q27" s="10"/>
      <c r="R27" s="10"/>
      <c r="S27" s="10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s="5" customFormat="1">
      <c r="A28" s="18"/>
      <c r="B28" s="18"/>
      <c r="C28" s="10"/>
      <c r="D28" t="s">
        <v>55</v>
      </c>
      <c r="E28">
        <f>E27^3-E27-2</f>
        <v>4.9999994855223342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s="5" customFormat="1">
      <c r="A29" s="18"/>
      <c r="B29" s="18"/>
      <c r="C29" s="10"/>
      <c r="D29" t="s">
        <v>56</v>
      </c>
      <c r="E29">
        <f>F26</f>
        <v>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s="2" customFormat="1">
      <c r="A30" s="3" t="s">
        <v>3</v>
      </c>
      <c r="B30" s="3"/>
      <c r="C30" s="3"/>
      <c r="D30" s="28"/>
      <c r="E30" s="28"/>
      <c r="F30" s="29"/>
      <c r="G30" s="28"/>
      <c r="H30" s="28"/>
      <c r="I30" s="28"/>
      <c r="J30" s="28"/>
      <c r="K30" s="28"/>
      <c r="L30" s="29"/>
      <c r="M30" s="29"/>
      <c r="N30" s="28"/>
      <c r="O30" s="28"/>
      <c r="P30" s="28"/>
      <c r="Q30" s="28"/>
      <c r="R30" s="28"/>
      <c r="S30" s="28"/>
    </row>
    <row r="31" spans="1:60" ht="9.75" customHeight="1">
      <c r="A31" s="10"/>
      <c r="B31" s="11"/>
      <c r="C31" s="11"/>
      <c r="D31" s="10"/>
      <c r="E31" s="10"/>
      <c r="F31" s="10"/>
      <c r="G31" s="10"/>
      <c r="H31" s="10"/>
      <c r="I31" s="10"/>
      <c r="J31" s="10"/>
      <c r="K31" s="10"/>
      <c r="L31" s="21"/>
      <c r="M31" s="21"/>
      <c r="N31" s="10"/>
      <c r="O31" s="10"/>
      <c r="P31" s="10"/>
      <c r="Q31" s="10"/>
      <c r="R31" s="10"/>
      <c r="S31" s="10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>
      <c r="A32" s="58" t="s">
        <v>37</v>
      </c>
      <c r="B32" s="59">
        <f>C1</f>
        <v>13</v>
      </c>
      <c r="C32" s="59" t="s">
        <v>40</v>
      </c>
      <c r="D32" s="59">
        <f>C2</f>
        <v>5</v>
      </c>
      <c r="E32" s="59" t="s">
        <v>38</v>
      </c>
      <c r="F32" s="59">
        <f>C1</f>
        <v>13</v>
      </c>
      <c r="G32" s="59" t="s">
        <v>39</v>
      </c>
      <c r="H32" s="32">
        <f>B32*2</f>
        <v>26</v>
      </c>
      <c r="I32" s="32" t="s">
        <v>42</v>
      </c>
      <c r="J32" s="32">
        <f>D32</f>
        <v>5</v>
      </c>
      <c r="K32" s="33" t="s">
        <v>41</v>
      </c>
      <c r="L32" s="32">
        <f>F32</f>
        <v>13</v>
      </c>
      <c r="M32" s="32" t="s">
        <v>51</v>
      </c>
      <c r="N32" s="31"/>
      <c r="O32" s="10"/>
      <c r="P32" s="10"/>
      <c r="Q32" s="10"/>
      <c r="R32" s="10"/>
      <c r="S32" s="10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ht="9" customHeight="1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4"/>
      <c r="M33" s="34"/>
      <c r="N33" s="31"/>
      <c r="O33" s="10"/>
      <c r="P33" s="10"/>
      <c r="Q33" s="10"/>
      <c r="R33" s="10"/>
      <c r="S33" s="10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ht="15.75" thickBot="1">
      <c r="A34" s="58" t="s">
        <v>108</v>
      </c>
      <c r="B34" s="60">
        <f>C2</f>
        <v>5</v>
      </c>
      <c r="C34" s="60" t="s">
        <v>43</v>
      </c>
      <c r="D34" s="60">
        <f>C1</f>
        <v>13</v>
      </c>
      <c r="E34" s="59" t="s">
        <v>44</v>
      </c>
      <c r="F34" s="59"/>
      <c r="G34" s="32"/>
      <c r="H34" s="39">
        <v>1</v>
      </c>
      <c r="I34" s="39"/>
      <c r="J34" s="39"/>
      <c r="K34" s="33" t="s">
        <v>52</v>
      </c>
      <c r="L34" s="33">
        <f>H35*2</f>
        <v>10</v>
      </c>
      <c r="M34" s="32" t="s">
        <v>46</v>
      </c>
      <c r="N34" s="31"/>
      <c r="O34" s="10"/>
      <c r="P34" s="10"/>
      <c r="Q34" s="10"/>
      <c r="R34" s="1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60" ht="15.75" thickTop="1">
      <c r="A35" s="58"/>
      <c r="B35" s="61"/>
      <c r="C35" s="62"/>
      <c r="D35" s="59"/>
      <c r="E35" s="59"/>
      <c r="F35" s="59"/>
      <c r="G35" s="35" t="s">
        <v>109</v>
      </c>
      <c r="H35" s="32">
        <f>B34</f>
        <v>5</v>
      </c>
      <c r="I35" s="32" t="s">
        <v>45</v>
      </c>
      <c r="J35" s="38">
        <f>D34</f>
        <v>13</v>
      </c>
      <c r="K35" s="32"/>
      <c r="L35" s="33"/>
      <c r="M35" s="33"/>
      <c r="N35" s="31"/>
      <c r="O35" s="10"/>
      <c r="P35" s="10"/>
      <c r="Q35" s="10"/>
      <c r="R35" s="10"/>
      <c r="S35" s="10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7.5" customHeight="1">
      <c r="A36" s="58"/>
      <c r="B36" s="61"/>
      <c r="C36" s="62"/>
      <c r="D36" s="59"/>
      <c r="E36" s="59"/>
      <c r="F36" s="59"/>
      <c r="G36" s="30"/>
      <c r="H36" s="31"/>
      <c r="I36" s="31"/>
      <c r="J36" s="36"/>
      <c r="K36" s="31"/>
      <c r="L36" s="34"/>
      <c r="M36" s="34"/>
      <c r="N36" s="31"/>
      <c r="O36" s="10"/>
      <c r="P36" s="10"/>
      <c r="Q36" s="10"/>
      <c r="R36" s="10"/>
      <c r="S36" s="10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8">
      <c r="A37" s="58" t="s">
        <v>37</v>
      </c>
      <c r="B37" s="58">
        <f>C1</f>
        <v>13</v>
      </c>
      <c r="C37" s="61" t="s">
        <v>48</v>
      </c>
      <c r="D37" s="59">
        <f>C2</f>
        <v>5</v>
      </c>
      <c r="E37" s="59" t="s">
        <v>49</v>
      </c>
      <c r="F37" s="59"/>
      <c r="G37" s="35" t="s">
        <v>47</v>
      </c>
      <c r="H37" s="32">
        <f>B37</f>
        <v>13</v>
      </c>
      <c r="I37" s="32" t="s">
        <v>50</v>
      </c>
      <c r="J37" s="32">
        <f t="shared" ref="J37" si="1">D37</f>
        <v>5</v>
      </c>
      <c r="K37" s="32" t="s">
        <v>57</v>
      </c>
      <c r="L37" s="33"/>
      <c r="M37" s="33">
        <f>H37*10</f>
        <v>130</v>
      </c>
      <c r="N37" s="32" t="s">
        <v>54</v>
      </c>
      <c r="O37" s="6">
        <f>J37</f>
        <v>5</v>
      </c>
      <c r="P37" s="24" t="s">
        <v>53</v>
      </c>
      <c r="Q37" s="10"/>
      <c r="R37" s="10"/>
      <c r="S37" s="10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9.75" customHeight="1">
      <c r="A38" s="59"/>
      <c r="B38" s="59"/>
      <c r="C38" s="61"/>
      <c r="D38" s="59"/>
      <c r="E38" s="59"/>
      <c r="F38" s="58"/>
      <c r="G38" s="34"/>
      <c r="H38" s="31"/>
      <c r="I38" s="31"/>
      <c r="J38" s="31"/>
      <c r="K38" s="31"/>
      <c r="L38" s="34"/>
      <c r="M38" s="34"/>
      <c r="N38" s="31"/>
      <c r="O38" s="10"/>
      <c r="P38" s="10"/>
      <c r="Q38" s="10"/>
      <c r="R38" s="10"/>
      <c r="S38" s="10"/>
    </row>
    <row r="39" spans="1:60" ht="18">
      <c r="A39" s="58" t="s">
        <v>37</v>
      </c>
      <c r="B39" s="61" t="s">
        <v>58</v>
      </c>
      <c r="C39" s="61">
        <f>C2</f>
        <v>5</v>
      </c>
      <c r="D39" s="59" t="s">
        <v>107</v>
      </c>
      <c r="E39" s="59">
        <f>C1</f>
        <v>13</v>
      </c>
      <c r="F39" s="63" t="s">
        <v>59</v>
      </c>
      <c r="G39" s="34"/>
      <c r="H39" s="32" t="s">
        <v>60</v>
      </c>
      <c r="I39" s="32">
        <f>C39</f>
        <v>5</v>
      </c>
      <c r="J39" s="32" t="s">
        <v>63</v>
      </c>
      <c r="K39" s="32">
        <f>E39</f>
        <v>13</v>
      </c>
      <c r="L39" s="32" t="s">
        <v>61</v>
      </c>
      <c r="M39" s="32"/>
      <c r="N39" s="32">
        <f>I39*3</f>
        <v>15</v>
      </c>
      <c r="O39" s="32" t="s">
        <v>43</v>
      </c>
      <c r="P39" s="6">
        <f>K39</f>
        <v>13</v>
      </c>
      <c r="Q39" s="24" t="s">
        <v>62</v>
      </c>
      <c r="R39" s="10"/>
      <c r="S39" s="10"/>
    </row>
    <row r="40" spans="1:60">
      <c r="A40" s="31"/>
      <c r="B40" s="30"/>
      <c r="C40" s="31"/>
      <c r="D40" s="31"/>
      <c r="E40" s="31"/>
      <c r="F40" s="30"/>
      <c r="G40" s="34"/>
      <c r="H40" s="31"/>
      <c r="I40" s="31"/>
      <c r="J40" s="31"/>
      <c r="K40" s="31"/>
      <c r="L40" s="31"/>
      <c r="M40" s="31"/>
      <c r="N40" s="31"/>
      <c r="O40" s="10"/>
      <c r="P40" s="10"/>
      <c r="Q40" s="10"/>
      <c r="R40" s="10"/>
      <c r="S40" s="10"/>
    </row>
    <row r="41" spans="1:60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60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O30" sqref="O30"/>
    </sheetView>
  </sheetViews>
  <sheetFormatPr baseColWidth="10" defaultRowHeight="15"/>
  <cols>
    <col min="3" max="4" width="9.42578125" customWidth="1"/>
    <col min="5" max="5" width="9" customWidth="1"/>
    <col min="6" max="6" width="7" customWidth="1"/>
    <col min="7" max="7" width="6.5703125" customWidth="1"/>
    <col min="8" max="8" width="6.28515625" customWidth="1"/>
    <col min="9" max="9" width="7" customWidth="1"/>
    <col min="16" max="16" width="8.140625" customWidth="1"/>
  </cols>
  <sheetData>
    <row r="1" spans="1:17">
      <c r="B1" s="1" t="s">
        <v>70</v>
      </c>
      <c r="C1" s="40">
        <f>'corrigé Ex1 et Ex2'!C1</f>
        <v>13</v>
      </c>
      <c r="D1" s="1" t="s">
        <v>71</v>
      </c>
      <c r="E1" s="40">
        <f>'corrigé Ex1 et Ex2'!C2</f>
        <v>5</v>
      </c>
    </row>
    <row r="2" spans="1:17" s="2" customFormat="1">
      <c r="A2" s="3" t="s">
        <v>64</v>
      </c>
    </row>
    <row r="3" spans="1:17" ht="10.5" customHeight="1">
      <c r="A3" s="10"/>
    </row>
    <row r="4" spans="1:17">
      <c r="A4" t="s">
        <v>65</v>
      </c>
      <c r="B4" s="66" t="s">
        <v>66</v>
      </c>
      <c r="C4" s="66" t="s">
        <v>67</v>
      </c>
      <c r="D4" s="66" t="s">
        <v>68</v>
      </c>
      <c r="E4" s="66" t="s">
        <v>69</v>
      </c>
      <c r="F4" s="66" t="s">
        <v>67</v>
      </c>
      <c r="G4" s="66" t="s">
        <v>68</v>
      </c>
    </row>
    <row r="5" spans="1:17">
      <c r="B5" s="66">
        <v>1</v>
      </c>
      <c r="C5" s="66">
        <f>0</f>
        <v>0</v>
      </c>
      <c r="D5" s="66">
        <v>10</v>
      </c>
      <c r="E5" s="66" t="str">
        <f>IF(D5&lt;280, "oui","non")</f>
        <v>oui</v>
      </c>
      <c r="F5" s="66">
        <f>D5+E$1</f>
        <v>15</v>
      </c>
      <c r="G5" s="66">
        <f>3*D5</f>
        <v>30</v>
      </c>
      <c r="K5" t="s">
        <v>6</v>
      </c>
    </row>
    <row r="6" spans="1:17">
      <c r="B6" s="66">
        <f>B5+1</f>
        <v>2</v>
      </c>
      <c r="C6" s="66">
        <f>F5</f>
        <v>15</v>
      </c>
      <c r="D6" s="66">
        <f>G5</f>
        <v>30</v>
      </c>
      <c r="E6" s="66" t="str">
        <f>IF(D6&lt;280, "oui","non")</f>
        <v>oui</v>
      </c>
      <c r="F6" s="66">
        <f>D6+E$1</f>
        <v>35</v>
      </c>
      <c r="G6" s="66">
        <f>3*D6</f>
        <v>90</v>
      </c>
    </row>
    <row r="7" spans="1:17">
      <c r="B7" s="66">
        <f t="shared" ref="B7:B9" si="0">B6+1</f>
        <v>3</v>
      </c>
      <c r="C7" s="66">
        <f t="shared" ref="C7:C9" si="1">F6</f>
        <v>35</v>
      </c>
      <c r="D7" s="66">
        <f t="shared" ref="D7:D9" si="2">G6</f>
        <v>90</v>
      </c>
      <c r="E7" s="66" t="str">
        <f t="shared" ref="E7:E9" si="3">IF(D7&lt;280, "oui","non")</f>
        <v>oui</v>
      </c>
      <c r="F7" s="66">
        <f t="shared" ref="F7:F8" si="4">D7+E$1</f>
        <v>95</v>
      </c>
      <c r="G7" s="66">
        <f t="shared" ref="G7:G8" si="5">3*D7</f>
        <v>270</v>
      </c>
    </row>
    <row r="8" spans="1:17">
      <c r="B8" s="66">
        <f t="shared" si="0"/>
        <v>4</v>
      </c>
      <c r="C8" s="66">
        <f t="shared" si="1"/>
        <v>95</v>
      </c>
      <c r="D8" s="66">
        <f t="shared" si="2"/>
        <v>270</v>
      </c>
      <c r="E8" s="66" t="str">
        <f t="shared" si="3"/>
        <v>oui</v>
      </c>
      <c r="F8" s="66">
        <f t="shared" si="4"/>
        <v>275</v>
      </c>
      <c r="G8" s="66">
        <f t="shared" si="5"/>
        <v>810</v>
      </c>
    </row>
    <row r="9" spans="1:17">
      <c r="B9" s="66">
        <f t="shared" si="0"/>
        <v>5</v>
      </c>
      <c r="C9" s="67">
        <f t="shared" si="1"/>
        <v>275</v>
      </c>
      <c r="D9" s="67">
        <f t="shared" si="2"/>
        <v>810</v>
      </c>
      <c r="E9" s="66" t="str">
        <f t="shared" si="3"/>
        <v>non</v>
      </c>
      <c r="F9" s="66"/>
      <c r="G9" s="66"/>
    </row>
    <row r="10" spans="1:17" ht="9" customHeight="1">
      <c r="B10" s="40"/>
      <c r="C10" s="40"/>
      <c r="D10" s="40"/>
      <c r="E10" s="40"/>
      <c r="F10" s="40"/>
      <c r="G10" s="40"/>
    </row>
    <row r="11" spans="1:17" ht="18">
      <c r="A11" t="s">
        <v>89</v>
      </c>
      <c r="D11" s="40" t="s">
        <v>72</v>
      </c>
      <c r="E11" s="40">
        <f>E1+1</f>
        <v>6</v>
      </c>
      <c r="F11" s="40" t="s">
        <v>90</v>
      </c>
      <c r="G11" s="40">
        <f>C1</f>
        <v>13</v>
      </c>
      <c r="H11" s="40"/>
      <c r="I11" s="50"/>
      <c r="J11" t="s">
        <v>91</v>
      </c>
      <c r="M11" s="45">
        <f>C1+1</f>
        <v>14</v>
      </c>
      <c r="N11" s="1" t="s">
        <v>92</v>
      </c>
      <c r="O11" s="40">
        <f>E1</f>
        <v>5</v>
      </c>
    </row>
    <row r="12" spans="1:17">
      <c r="B12" s="40"/>
      <c r="C12" s="40"/>
      <c r="D12" s="40"/>
      <c r="E12" s="40"/>
      <c r="F12" s="40"/>
      <c r="G12" s="40"/>
      <c r="I12" s="51"/>
    </row>
    <row r="13" spans="1:17" ht="18">
      <c r="A13" s="40" t="s">
        <v>74</v>
      </c>
      <c r="B13" s="40" t="s">
        <v>73</v>
      </c>
      <c r="C13" s="40" t="s">
        <v>93</v>
      </c>
      <c r="D13" s="41">
        <f>G11*E11</f>
        <v>78</v>
      </c>
      <c r="E13" s="40" t="s">
        <v>94</v>
      </c>
      <c r="F13" s="41">
        <f>D13*E11</f>
        <v>468</v>
      </c>
      <c r="G13" s="40"/>
      <c r="I13" s="51"/>
      <c r="J13" s="1" t="s">
        <v>74</v>
      </c>
      <c r="K13" s="40" t="s">
        <v>73</v>
      </c>
      <c r="L13" s="40" t="s">
        <v>95</v>
      </c>
      <c r="M13" s="41">
        <f>O11+M11</f>
        <v>19</v>
      </c>
      <c r="N13" s="40" t="s">
        <v>96</v>
      </c>
      <c r="O13" s="43">
        <f>M13+M11</f>
        <v>33</v>
      </c>
    </row>
    <row r="14" spans="1:17" ht="18">
      <c r="B14" s="40"/>
      <c r="C14" s="40"/>
      <c r="D14" s="40"/>
      <c r="E14" s="41"/>
      <c r="F14" s="41"/>
      <c r="G14" s="41"/>
      <c r="H14" s="56" t="s">
        <v>76</v>
      </c>
      <c r="I14" s="51"/>
      <c r="K14" s="40"/>
      <c r="L14" s="40"/>
      <c r="M14" s="40"/>
      <c r="N14" s="48"/>
    </row>
    <row r="15" spans="1:17" ht="18.75">
      <c r="A15" s="45" t="s">
        <v>75</v>
      </c>
      <c r="C15" t="s">
        <v>97</v>
      </c>
      <c r="D15" t="s">
        <v>101</v>
      </c>
      <c r="E15" s="43">
        <f>G11</f>
        <v>13</v>
      </c>
      <c r="F15" s="44" t="s">
        <v>5</v>
      </c>
      <c r="G15" s="55">
        <f>E11</f>
        <v>6</v>
      </c>
      <c r="H15" s="43"/>
      <c r="I15" s="51"/>
      <c r="J15" s="45" t="s">
        <v>75</v>
      </c>
      <c r="L15" t="s">
        <v>97</v>
      </c>
      <c r="M15" t="s">
        <v>98</v>
      </c>
      <c r="N15" s="43">
        <f>O11</f>
        <v>5</v>
      </c>
      <c r="O15" s="47" t="s">
        <v>78</v>
      </c>
      <c r="P15" s="43">
        <f>M11</f>
        <v>14</v>
      </c>
      <c r="Q15" s="43" t="s">
        <v>76</v>
      </c>
    </row>
    <row r="16" spans="1:17">
      <c r="F16" s="46">
        <v>20</v>
      </c>
      <c r="I16" s="51"/>
    </row>
    <row r="17" spans="1:16" ht="18">
      <c r="A17" s="40" t="s">
        <v>77</v>
      </c>
      <c r="B17" s="1" t="s">
        <v>99</v>
      </c>
      <c r="C17">
        <f>E15</f>
        <v>13</v>
      </c>
      <c r="D17" s="42" t="str">
        <f t="shared" ref="D17:E17" si="6">F15</f>
        <v>x</v>
      </c>
      <c r="E17">
        <f t="shared" si="6"/>
        <v>6</v>
      </c>
      <c r="I17" s="51"/>
      <c r="J17" s="1" t="s">
        <v>77</v>
      </c>
      <c r="K17" s="1" t="s">
        <v>100</v>
      </c>
      <c r="L17" s="43">
        <f>N15</f>
        <v>5</v>
      </c>
      <c r="M17" s="44" t="str">
        <f t="shared" ref="M17" si="7">O15</f>
        <v xml:space="preserve">+ </v>
      </c>
      <c r="N17" s="54">
        <f t="shared" ref="N17" si="8">P15</f>
        <v>14</v>
      </c>
      <c r="O17" s="54" t="s">
        <v>79</v>
      </c>
      <c r="P17" s="43">
        <f>L17+N17*20</f>
        <v>285</v>
      </c>
    </row>
    <row r="19" spans="1:16" s="2" customFormat="1">
      <c r="A19" s="3" t="s">
        <v>80</v>
      </c>
    </row>
    <row r="20" spans="1:16" ht="9.75" customHeight="1"/>
    <row r="21" spans="1:16">
      <c r="A21" t="s">
        <v>104</v>
      </c>
      <c r="G21" s="45">
        <f>E1</f>
        <v>5</v>
      </c>
    </row>
    <row r="22" spans="1:16" ht="9" customHeight="1"/>
    <row r="23" spans="1:16">
      <c r="B23" t="s">
        <v>81</v>
      </c>
      <c r="C23" s="52" t="s">
        <v>102</v>
      </c>
      <c r="D23" s="40">
        <f>G21</f>
        <v>5</v>
      </c>
      <c r="E23" t="s">
        <v>83</v>
      </c>
      <c r="F23" s="40">
        <f>G21</f>
        <v>5</v>
      </c>
      <c r="G23" t="s">
        <v>103</v>
      </c>
      <c r="H23" s="45">
        <f>G21</f>
        <v>5</v>
      </c>
      <c r="I23" t="s">
        <v>53</v>
      </c>
    </row>
    <row r="25" spans="1:16">
      <c r="B25" s="1" t="s">
        <v>105</v>
      </c>
      <c r="C25" s="40">
        <f>D23</f>
        <v>5</v>
      </c>
      <c r="D25" t="s">
        <v>82</v>
      </c>
      <c r="E25" s="53">
        <f>3*C25^2+2*C25</f>
        <v>85</v>
      </c>
      <c r="F25" s="53"/>
      <c r="G25" s="53"/>
      <c r="H25" s="53"/>
      <c r="I25" s="53"/>
      <c r="J25" s="53"/>
    </row>
    <row r="26" spans="1:16">
      <c r="E26" s="53"/>
      <c r="F26" s="53"/>
      <c r="G26" s="53"/>
      <c r="H26" s="53"/>
      <c r="I26" s="53"/>
      <c r="J26" s="53"/>
    </row>
    <row r="27" spans="1:16">
      <c r="B27" t="s">
        <v>84</v>
      </c>
      <c r="E27" s="53"/>
      <c r="F27" s="53" t="s">
        <v>85</v>
      </c>
      <c r="G27" s="24" t="s">
        <v>86</v>
      </c>
      <c r="H27" s="24">
        <f>E25</f>
        <v>85</v>
      </c>
      <c r="I27" s="24" t="s">
        <v>87</v>
      </c>
      <c r="J27" s="26">
        <f>E28-C25*E25</f>
        <v>-269</v>
      </c>
    </row>
    <row r="28" spans="1:16">
      <c r="B28" s="1" t="s">
        <v>106</v>
      </c>
      <c r="C28">
        <f>C25</f>
        <v>5</v>
      </c>
      <c r="D28" t="s">
        <v>82</v>
      </c>
      <c r="E28" s="53">
        <f>(G21^3+G21^2+6)</f>
        <v>156</v>
      </c>
      <c r="F28" s="53"/>
      <c r="G28" s="10"/>
      <c r="H28" s="10"/>
      <c r="I28" s="10"/>
      <c r="J28" s="10"/>
    </row>
    <row r="30" spans="1:16">
      <c r="J30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 Ex1 et Ex2</vt:lpstr>
      <vt:lpstr>Ex3 et Ex4 Tangente T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new-marc</dc:creator>
  <cp:lastModifiedBy>new-marc</cp:lastModifiedBy>
  <dcterms:created xsi:type="dcterms:W3CDTF">2013-10-03T22:57:05Z</dcterms:created>
  <dcterms:modified xsi:type="dcterms:W3CDTF">2013-10-11T14:35:40Z</dcterms:modified>
</cp:coreProperties>
</file>